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977" yWindow="82" windowWidth="15242" windowHeight="11765" tabRatio="698" activeTab="4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Лист1" sheetId="6" r:id="rId6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<sst xmlns="http://schemas.openxmlformats.org/spreadsheetml/2006/main" count="520" uniqueCount="60">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</sst>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10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200" fontId="2" fillId="33" borderId="10" xfId="0" applyNumberFormat="1" applyFont="1" applyFill="1" applyBorder="1" applyAlignment="1">
      <alignment horizontal="center" vertical="center" wrapText="1"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0" fillId="34" borderId="0" xfId="0" applyNumberForma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8" t="s">
        <v>12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</row>
    <row r="2" spans="1:33" ht="22.5" customHeight="1">
      <c r="A2" s="139" t="s">
        <v>52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68806.50000000003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1800.5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102865.69999999998</v>
      </c>
      <c r="AG9" s="69">
        <f>AG10+AG15+AG24+AG33+AG47+AG52+AG54+AG61+AG62+AG71+AG72+AG76+AG88+AG81+AG83+AG82+AG69+AG89+AG91+AG90+AG70+AG40+AG92</f>
        <v>20376.20000000001</v>
      </c>
      <c r="AH9" s="41"/>
      <c r="AI9" s="41"/>
    </row>
    <row r="10" spans="1:33" ht="1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-81.5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26068.3</v>
      </c>
      <c r="AG24" s="71">
        <f t="shared" si="3"/>
        <v>7348.700000000001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-81.5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26068.3</v>
      </c>
      <c r="AG32" s="71">
        <f>AG24</f>
        <v>7348.700000000001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28.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1800.5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102865.69999999998</v>
      </c>
      <c r="AG94" s="84">
        <f>AG10+AG15+AG24+AG33+AG47+AG52+AG54+AG61+AG62+AG69+AG71+AG72+AG76+AG81+AG82+AG83+AG88+AG89+AG90+AG91+AG70+AG40+AG92</f>
        <v>20376.20000000001</v>
      </c>
    </row>
    <row r="95" spans="1:33" ht="1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3.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1800.5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35475.49999999997</v>
      </c>
      <c r="AG100" s="85">
        <f>AG94-AG95-AG96-AG97-AG98-AG99</f>
        <v>12228.400000000027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8" t="s">
        <v>12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</row>
    <row r="2" spans="1:33" ht="22.5" customHeight="1">
      <c r="A2" s="139" t="s">
        <v>53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2.25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20376.20000000001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85483.36021</v>
      </c>
      <c r="AH9" s="106"/>
      <c r="AI9" s="106"/>
    </row>
    <row r="10" spans="1:33" s="18" customFormat="1" ht="1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7348.700000000001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24512.299999999996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2681.4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12197.400000000001</v>
      </c>
      <c r="AH25" s="116"/>
    </row>
    <row r="26" spans="1:34" s="18" customFormat="1" ht="1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">
      <c r="A32" s="110" t="s">
        <v>23</v>
      </c>
      <c r="B32" s="72">
        <f>B24</f>
        <v>33467.7</v>
      </c>
      <c r="C32" s="109">
        <f aca="true" t="shared" si="5" ref="C32:AD32">C24-C26-C27-C28-C29-C30-C31</f>
        <v>7348.700000000001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24512.299999999996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28.5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0.7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20376.20000000001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85483.36021</v>
      </c>
    </row>
    <row r="95" spans="1:33" ht="1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3.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12228.400000000012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43095.90356999999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8" t="s">
        <v>12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</row>
    <row r="2" spans="1:33" ht="22.5" customHeight="1">
      <c r="A2" s="139" t="s">
        <v>53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106389.77000000003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168094.09999999998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12926.4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336.20000000000005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133545.3</v>
      </c>
      <c r="AG9" s="69">
        <f>AG10+AG15+AG24+AG33+AG47+AG52+AG54+AG61+AG62+AG71+AG72+AG76+AG88+AG81+AG83+AG82+AG69+AG89+AG91+AG90+AG70+AG40+AG92</f>
        <v>47509.700000000004</v>
      </c>
      <c r="AH9" s="41"/>
      <c r="AI9" s="41"/>
    </row>
    <row r="10" spans="1:33" ht="1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v>531.6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16165.7</v>
      </c>
      <c r="AG10" s="71">
        <f>B10+C10-AF10</f>
        <v>3573.399999999998</v>
      </c>
    </row>
    <row r="11" spans="1:33" ht="1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13.200000000000045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352.6000000000004</v>
      </c>
      <c r="AG14" s="71">
        <f>AG10-AG11-AG12-AG13</f>
        <v>710.999999999995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v>33467.7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6923.19999999999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72">
        <f>B24</f>
        <v>33467.7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6923.19999999999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/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318.20000000000005</v>
      </c>
      <c r="AG33" s="71">
        <f aca="true" t="shared" si="6" ref="AG33:AG38">B33+C33-AF33</f>
        <v>40.39999999999998</v>
      </c>
    </row>
    <row r="34" spans="1:33" ht="1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3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21.300000000000004</v>
      </c>
      <c r="AG39" s="71">
        <f>AG33-AG34-AG36-AG38-AG35-AG37</f>
        <v>6.399999999999977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0.7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168094.09999999998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336.20000000000005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133545.3</v>
      </c>
      <c r="AG94" s="84">
        <f>AG10+AG15+AG24+AG33+AG47+AG52+AG54+AG61+AG62+AG69+AG71+AG72+AG76+AG81+AG82+AG83+AG88+AG89+AG90+AG91+AG70+AG40+AG92</f>
        <v>47509.700000000004</v>
      </c>
    </row>
    <row r="95" spans="1:33" ht="1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3.5">
      <c r="A100" s="1" t="s">
        <v>35</v>
      </c>
      <c r="B100" s="2">
        <f aca="true" t="shared" si="24" ref="B100:AD100">B94-B95-B96-B97-B98-B99</f>
        <v>54783.399999999965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526.8000000000011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80.50000000000003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47389.30000000001</v>
      </c>
      <c r="AG100" s="85">
        <f>AG94-AG95-AG96-AG97-AG98-AG99</f>
        <v>20172.399999999976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O99" sqref="AO9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8" t="s">
        <v>12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</row>
    <row r="2" spans="1:33" ht="22.5" customHeight="1">
      <c r="A2" s="139" t="s">
        <v>56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131745.57000000012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206815.59999999998</v>
      </c>
      <c r="C9" s="105">
        <f aca="true" t="shared" si="0" ref="C9:AD9">C10+C15+C24+C33+C47+C52+C54+C61+C62+C71+C72+C88+C76+C81+C83+C82+C69+C89+C90+C91+C70+C40+C92</f>
        <v>44676.30000000002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5447.200000000001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12003.899999999998</v>
      </c>
      <c r="U9" s="68">
        <f t="shared" si="0"/>
        <v>48887.09999999999</v>
      </c>
      <c r="V9" s="68">
        <f t="shared" si="0"/>
        <v>8105.9</v>
      </c>
      <c r="W9" s="68">
        <f t="shared" si="0"/>
        <v>1123.1000000000001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151928.19999999995</v>
      </c>
      <c r="AG9" s="69">
        <f>AG10+AG15+AG24+AG33+AG47+AG52+AG54+AG61+AG62+AG71+AG72+AG76+AG88+AG81+AG83+AG82+AG69+AG89+AG91+AG90+AG70+AG40+AG92</f>
        <v>99563.7</v>
      </c>
      <c r="AH9" s="41"/>
      <c r="AI9" s="41"/>
    </row>
    <row r="10" spans="1:33" ht="15">
      <c r="A10" s="4" t="s">
        <v>4</v>
      </c>
      <c r="B10" s="72">
        <f>18540+46.7+65.8</f>
        <v>18652.5</v>
      </c>
      <c r="C10" s="109">
        <v>3573.399999999998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286.5</v>
      </c>
      <c r="U10" s="72">
        <v>1716.6</v>
      </c>
      <c r="V10" s="72">
        <v>7562.5</v>
      </c>
      <c r="W10" s="72">
        <v>969.1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17090.3</v>
      </c>
      <c r="AG10" s="71">
        <f>B10+C10-AF10</f>
        <v>5135.5999999999985</v>
      </c>
    </row>
    <row r="11" spans="1:33" ht="1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</row>
    <row r="12" spans="1:33" ht="1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855.2999999999993</v>
      </c>
      <c r="C14" s="109">
        <f t="shared" si="2"/>
        <v>710.999999999995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9.699999999999989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20.600000000000023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604.7999999999996</v>
      </c>
      <c r="AG14" s="129">
        <f>AG10-AG11-AG12-AG13</f>
        <v>961.499999999995</v>
      </c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129">
        <f aca="true" t="shared" si="3" ref="AG15:AG31">B15+C15-AF15</f>
        <v>19527.70000000001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34">
        <f t="shared" si="3"/>
        <v>96.69999999999345</v>
      </c>
      <c r="AH16" s="57"/>
    </row>
    <row r="17" spans="1:34" ht="1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129">
        <f t="shared" si="3"/>
        <v>1689</v>
      </c>
      <c r="AH17" s="6"/>
    </row>
    <row r="18" spans="1:33" ht="1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129">
        <f t="shared" si="3"/>
        <v>22</v>
      </c>
    </row>
    <row r="19" spans="1:33" ht="1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129">
        <f t="shared" si="3"/>
        <v>3578.4000000000015</v>
      </c>
    </row>
    <row r="20" spans="1:33" ht="1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129">
        <f t="shared" si="3"/>
        <v>11364.699999999997</v>
      </c>
    </row>
    <row r="21" spans="1:33" ht="1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129">
        <f t="shared" si="3"/>
        <v>95.50000000000023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129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129">
        <f t="shared" si="3"/>
        <v>2778.1000000000236</v>
      </c>
    </row>
    <row r="24" spans="1:35" s="132" customFormat="1" ht="15" customHeight="1">
      <c r="A24" s="130" t="s">
        <v>7</v>
      </c>
      <c r="B24" s="129">
        <f>39176.7-46.7-65.7-0.3</f>
        <v>39064</v>
      </c>
      <c r="C24" s="131">
        <v>6923.2</v>
      </c>
      <c r="D24" s="129"/>
      <c r="E24" s="129"/>
      <c r="F24" s="129">
        <f>22.9+213.8</f>
        <v>236.70000000000002</v>
      </c>
      <c r="G24" s="129"/>
      <c r="H24" s="129">
        <v>133.4</v>
      </c>
      <c r="I24" s="129"/>
      <c r="J24" s="129">
        <v>11883.2</v>
      </c>
      <c r="K24" s="129">
        <v>396.4</v>
      </c>
      <c r="L24" s="129"/>
      <c r="M24" s="129"/>
      <c r="N24" s="129"/>
      <c r="O24" s="129">
        <f>2437.1+638.7</f>
        <v>3075.8</v>
      </c>
      <c r="P24" s="129">
        <f>161.5+13.6</f>
        <v>175.1</v>
      </c>
      <c r="Q24" s="129">
        <v>0.4</v>
      </c>
      <c r="R24" s="129"/>
      <c r="S24" s="129"/>
      <c r="T24" s="129">
        <f>4839.5+5306.6</f>
        <v>10146.1</v>
      </c>
      <c r="U24" s="129">
        <f>2936.5+6666.4</f>
        <v>9602.9</v>
      </c>
      <c r="V24" s="129">
        <f>120+53.2</f>
        <v>173.2</v>
      </c>
      <c r="W24" s="129"/>
      <c r="X24" s="129"/>
      <c r="Y24" s="129"/>
      <c r="Z24" s="129"/>
      <c r="AA24" s="129"/>
      <c r="AB24" s="129"/>
      <c r="AC24" s="129"/>
      <c r="AD24" s="129"/>
      <c r="AE24" s="129"/>
      <c r="AF24" s="129">
        <f t="shared" si="1"/>
        <v>35823.2</v>
      </c>
      <c r="AG24" s="129">
        <f t="shared" si="3"/>
        <v>10164</v>
      </c>
      <c r="AI24" s="137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34">
        <f t="shared" si="3"/>
        <v>55.10000000000218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129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129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129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129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129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129">
        <f t="shared" si="3"/>
        <v>0</v>
      </c>
    </row>
    <row r="32" spans="1:33" ht="15">
      <c r="A32" s="3" t="s">
        <v>23</v>
      </c>
      <c r="B32" s="72">
        <f>B24</f>
        <v>39064</v>
      </c>
      <c r="C32" s="109">
        <f aca="true" t="shared" si="5" ref="C32:AD32">C24-C26-C27-C28-C29-C30-C31</f>
        <v>6923.2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3075.8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9602.9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35823.2</v>
      </c>
      <c r="AG32" s="129">
        <f>AG24</f>
        <v>10164</v>
      </c>
    </row>
    <row r="33" spans="1:33" ht="15" customHeight="1">
      <c r="A33" s="4" t="s">
        <v>8</v>
      </c>
      <c r="B33" s="72">
        <v>359.5</v>
      </c>
      <c r="C33" s="109">
        <v>40.39999999999998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129">
        <f aca="true" t="shared" si="6" ref="AG33:AG38">B33+C33-AF33</f>
        <v>82.09999999999997</v>
      </c>
    </row>
    <row r="34" spans="1:33" ht="1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129">
        <f t="shared" si="6"/>
        <v>14.599999999999966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129">
        <f t="shared" si="6"/>
        <v>0</v>
      </c>
    </row>
    <row r="36" spans="1:33" ht="1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129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129">
        <f t="shared" si="6"/>
        <v>44.89999999999999</v>
      </c>
    </row>
    <row r="37" spans="1:33" ht="1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129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129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6.399999999999977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129">
        <f>AG33-AG34-AG36-AG38-AG35-AG37</f>
        <v>22.60000000000001</v>
      </c>
    </row>
    <row r="40" spans="1:33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129">
        <f aca="true" t="shared" si="8" ref="AG40:AG45">B40+C40-AF40</f>
        <v>165.29999999999995</v>
      </c>
    </row>
    <row r="41" spans="1:34" ht="1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129">
        <f t="shared" si="8"/>
        <v>45.799999999999955</v>
      </c>
      <c r="AH41" s="6"/>
    </row>
    <row r="42" spans="1:33" ht="1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129">
        <f t="shared" si="8"/>
        <v>0.8</v>
      </c>
    </row>
    <row r="43" spans="1:33" ht="1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129">
        <f t="shared" si="8"/>
        <v>7.9</v>
      </c>
    </row>
    <row r="44" spans="1:33" ht="1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129">
        <f t="shared" si="8"/>
        <v>87.69999999999999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129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129">
        <f>AG40-AG41-AG42-AG43-AG44-AG45</f>
        <v>23.10000000000001</v>
      </c>
    </row>
    <row r="47" spans="1:33" ht="17.25" customHeight="1">
      <c r="A47" s="4" t="s">
        <v>43</v>
      </c>
      <c r="B47" s="70">
        <f>1320.8-7.3</f>
        <v>1313.5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129">
        <f>B47+C47-AF47</f>
        <v>920.7000000000003</v>
      </c>
    </row>
    <row r="48" spans="1:33" ht="1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129">
        <f>B48+C48-AF48</f>
        <v>36.4</v>
      </c>
    </row>
    <row r="49" spans="1:33" ht="1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129">
        <f>B49+C49-AF49</f>
        <v>669.2000000000003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129">
        <f>B50+C50-AF50</f>
        <v>0</v>
      </c>
    </row>
    <row r="51" spans="1:33" ht="15">
      <c r="A51" s="48" t="s">
        <v>23</v>
      </c>
      <c r="B51" s="72">
        <f aca="true" t="shared" si="10" ref="B51:AD51">B47-B48-B49</f>
        <v>187.19999999999982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129">
        <f>AG47-AG49-AG48</f>
        <v>215.1</v>
      </c>
    </row>
    <row r="52" spans="1:33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129">
        <f aca="true" t="shared" si="11" ref="AG52:AG59">B52+C52-AF52</f>
        <v>4800</v>
      </c>
    </row>
    <row r="53" spans="1:33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129">
        <f t="shared" si="11"/>
        <v>1212.9999999999998</v>
      </c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129">
        <f t="shared" si="11"/>
        <v>1524.0000000000005</v>
      </c>
      <c r="AH54" s="6"/>
    </row>
    <row r="55" spans="1:34" ht="1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129">
        <f t="shared" si="11"/>
        <v>177.5999999999999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129">
        <f t="shared" si="11"/>
        <v>0</v>
      </c>
      <c r="AH56" s="6"/>
    </row>
    <row r="57" spans="1:33" ht="1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129">
        <f t="shared" si="11"/>
        <v>363.7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129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129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129">
        <f>AG54-AG55-AG57-AG59-AG56-AG58</f>
        <v>982.7000000000005</v>
      </c>
    </row>
    <row r="61" spans="1:33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0.5</v>
      </c>
      <c r="AG61" s="129">
        <f aca="true" t="shared" si="14" ref="AG61:AG67">B61+C61-AF61</f>
        <v>661.6</v>
      </c>
    </row>
    <row r="62" spans="1:33" s="132" customFormat="1" ht="15" customHeight="1">
      <c r="A62" s="130" t="s">
        <v>11</v>
      </c>
      <c r="B62" s="129">
        <v>3053.8</v>
      </c>
      <c r="C62" s="131">
        <v>605.5</v>
      </c>
      <c r="D62" s="129"/>
      <c r="E62" s="129">
        <v>1.3</v>
      </c>
      <c r="F62" s="129"/>
      <c r="G62" s="129">
        <v>214.8</v>
      </c>
      <c r="H62" s="129"/>
      <c r="I62" s="129">
        <v>344.6</v>
      </c>
      <c r="J62" s="129">
        <v>657.7</v>
      </c>
      <c r="K62" s="129">
        <v>47.5</v>
      </c>
      <c r="L62" s="129">
        <v>111.7</v>
      </c>
      <c r="M62" s="129">
        <v>17</v>
      </c>
      <c r="N62" s="129">
        <v>80.2</v>
      </c>
      <c r="O62" s="129"/>
      <c r="P62" s="129">
        <v>154.3</v>
      </c>
      <c r="Q62" s="129"/>
      <c r="R62" s="129">
        <v>72.4</v>
      </c>
      <c r="S62" s="129"/>
      <c r="T62" s="129">
        <v>1021.3</v>
      </c>
      <c r="U62" s="129">
        <v>20</v>
      </c>
      <c r="V62" s="129">
        <v>1.6</v>
      </c>
      <c r="W62" s="129">
        <v>151.9</v>
      </c>
      <c r="X62" s="129"/>
      <c r="Y62" s="129"/>
      <c r="Z62" s="129"/>
      <c r="AA62" s="129"/>
      <c r="AB62" s="129"/>
      <c r="AC62" s="129"/>
      <c r="AD62" s="129"/>
      <c r="AE62" s="129"/>
      <c r="AF62" s="129">
        <f t="shared" si="13"/>
        <v>2896.3</v>
      </c>
      <c r="AG62" s="129">
        <f t="shared" si="14"/>
        <v>763</v>
      </c>
    </row>
    <row r="63" spans="1:34" ht="1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129">
        <f t="shared" si="14"/>
        <v>163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129">
        <f t="shared" si="14"/>
        <v>0</v>
      </c>
      <c r="AH64" s="6"/>
    </row>
    <row r="65" spans="1:34" ht="1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129">
        <f t="shared" si="14"/>
        <v>31.799999999999983</v>
      </c>
      <c r="AH65" s="6"/>
    </row>
    <row r="66" spans="1:33" ht="1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129">
        <f t="shared" si="14"/>
        <v>72.6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129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129">
        <f>AG62-AG63-AG66-AG67-AG65-AG64</f>
        <v>495.6</v>
      </c>
    </row>
    <row r="69" spans="1:33" ht="30.7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5">
        <f aca="true" t="shared" si="16" ref="AG69:AG92">B69+C69-AF69</f>
        <v>152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5">
        <f t="shared" si="16"/>
        <v>0</v>
      </c>
    </row>
    <row r="71" spans="1:50" ht="1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5">
        <f t="shared" si="16"/>
        <v>555.1999999999998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5">
        <f t="shared" si="16"/>
        <v>1304.5999999999995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5">
        <f t="shared" si="16"/>
        <v>0.10000000000000853</v>
      </c>
    </row>
    <row r="74" spans="1:33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5">
        <f t="shared" si="16"/>
        <v>233.9000000000001</v>
      </c>
    </row>
    <row r="75" spans="1:33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5">
        <f t="shared" si="16"/>
        <v>15.7</v>
      </c>
    </row>
    <row r="76" spans="1:35" s="11" customFormat="1" ht="15">
      <c r="A76" s="12" t="s">
        <v>48</v>
      </c>
      <c r="B76" s="109">
        <v>586.1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5">
        <f t="shared" si="16"/>
        <v>493.9000000000001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5">
        <f t="shared" si="16"/>
        <v>28.799999999999983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5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5">
        <f t="shared" si="16"/>
        <v>0</v>
      </c>
    </row>
    <row r="80" spans="1:33" s="11" customFormat="1" ht="1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5">
        <f t="shared" si="16"/>
        <v>11.200000000000001</v>
      </c>
    </row>
    <row r="81" spans="1:33" s="11" customFormat="1" ht="1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5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5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129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129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129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129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129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129">
        <f t="shared" si="16"/>
        <v>0</v>
      </c>
      <c r="AH88" s="11"/>
    </row>
    <row r="89" spans="1:35" ht="1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129">
        <f t="shared" si="16"/>
        <v>4984.1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129">
        <f t="shared" si="16"/>
        <v>0</v>
      </c>
      <c r="AH90" s="11"/>
    </row>
    <row r="91" spans="1:34" ht="1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129">
        <f t="shared" si="16"/>
        <v>0</v>
      </c>
      <c r="AH91" s="11"/>
    </row>
    <row r="92" spans="1:34" ht="1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129">
        <f t="shared" si="16"/>
        <v>48329.899999999994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129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206815.59999999998</v>
      </c>
      <c r="C94" s="124">
        <f t="shared" si="17"/>
        <v>44676.30000000002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5447.200000000001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12003.899999999998</v>
      </c>
      <c r="U94" s="83">
        <f t="shared" si="17"/>
        <v>48887.09999999999</v>
      </c>
      <c r="V94" s="83">
        <f t="shared" si="17"/>
        <v>8105.9</v>
      </c>
      <c r="W94" s="83">
        <f t="shared" si="17"/>
        <v>1123.1000000000001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151928.19999999995</v>
      </c>
      <c r="AG94" s="84">
        <f>AG10+AG15+AG24+AG33+AG47+AG52+AG54+AG61+AG62+AG69+AG71+AG72+AG76+AG81+AG82+AG83+AG88+AG89+AG90+AG91+AG70+AG40+AG92</f>
        <v>99563.7</v>
      </c>
    </row>
    <row r="95" spans="1:33" ht="1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</row>
    <row r="96" spans="1:33" ht="1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</row>
    <row r="97" spans="1:33" ht="1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</row>
    <row r="98" spans="1:33" ht="1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3.5">
      <c r="A100" s="1" t="s">
        <v>35</v>
      </c>
      <c r="B100" s="2">
        <f aca="true" t="shared" si="24" ref="B100:AD100">B94-B95-B96-B97-B98-B99</f>
        <v>111628.4</v>
      </c>
      <c r="C100" s="20">
        <f t="shared" si="24"/>
        <v>17339.00000000001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3284.5000000000014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10610.899999999996</v>
      </c>
      <c r="U100" s="85">
        <f t="shared" si="24"/>
        <v>11659.999999999993</v>
      </c>
      <c r="V100" s="85">
        <f t="shared" si="24"/>
        <v>480.89999999999947</v>
      </c>
      <c r="W100" s="85">
        <f t="shared" si="24"/>
        <v>173.70000000000013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53546.09999999995</v>
      </c>
      <c r="AG100" s="85">
        <f>AG94-AG95-AG96-AG97-AG98-AG99</f>
        <v>75421.30000000002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6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K89" sqref="K8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8" t="s">
        <v>12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</row>
    <row r="2" spans="1:33" ht="22.5" customHeight="1">
      <c r="A2" s="139" t="s">
        <v>58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22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133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14425.800000000001</v>
      </c>
      <c r="AF7" s="54"/>
      <c r="AG7" s="40"/>
    </row>
    <row r="8" spans="1:55" ht="18" customHeight="1">
      <c r="A8" s="47" t="s">
        <v>30</v>
      </c>
      <c r="B8" s="33">
        <f>SUM(E8:AB8)</f>
        <v>60091.899999999994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133849.27000000014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174401.89999999997</v>
      </c>
      <c r="C9" s="105">
        <f aca="true" t="shared" si="0" ref="C9:AD9">C10+C15+C24+C33+C47+C52+C54+C61+C62+C71+C72+C88+C76+C81+C83+C82+C69+C89+C90+C91+C70+C40+C92</f>
        <v>99482.6</v>
      </c>
      <c r="D9" s="68">
        <f t="shared" si="0"/>
        <v>12655.7</v>
      </c>
      <c r="E9" s="68">
        <f t="shared" si="0"/>
        <v>3478</v>
      </c>
      <c r="F9" s="68">
        <f t="shared" si="0"/>
        <v>5162.6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91461.1</v>
      </c>
      <c r="AG9" s="69">
        <f>AG10+AG15+AG24+AG33+AG47+AG52+AG54+AG61+AG62+AG71+AG72+AG76+AG88+AG81+AG83+AG82+AG69+AG89+AG91+AG90+AG70+AG40+AG92</f>
        <v>182423.4</v>
      </c>
      <c r="AH9" s="41"/>
      <c r="AI9" s="41"/>
    </row>
    <row r="10" spans="1:33" ht="15">
      <c r="A10" s="4" t="s">
        <v>4</v>
      </c>
      <c r="B10" s="72">
        <v>18016.6</v>
      </c>
      <c r="C10" s="109">
        <v>5135.5999999999985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6030.6</v>
      </c>
      <c r="AG10" s="129">
        <f>B10+C10-AF10</f>
        <v>17121.6</v>
      </c>
    </row>
    <row r="11" spans="1:33" ht="1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5731.1</v>
      </c>
      <c r="AG11" s="129">
        <f>B11+C11-AF11</f>
        <v>15269.300000000005</v>
      </c>
    </row>
    <row r="12" spans="1:33" ht="15">
      <c r="A12" s="3" t="s">
        <v>2</v>
      </c>
      <c r="B12" s="70">
        <v>248.8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27</v>
      </c>
      <c r="AG12" s="129">
        <f>B12+C12-AF12</f>
        <v>475.8999999999999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129">
        <f>B13+C13-AF13</f>
        <v>0</v>
      </c>
    </row>
    <row r="14" spans="1:33" ht="15">
      <c r="A14" s="3" t="s">
        <v>23</v>
      </c>
      <c r="B14" s="72">
        <f aca="true" t="shared" si="2" ref="B14:Y14">B10-B11-B12-B13</f>
        <v>687.3999999999971</v>
      </c>
      <c r="C14" s="109">
        <f t="shared" si="2"/>
        <v>961.499999999995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272.5</v>
      </c>
      <c r="AG14" s="129">
        <f>AG10-AG11-AG12-AG13</f>
        <v>1376.399999999994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32946.1</v>
      </c>
      <c r="AG15" s="129">
        <f aca="true" t="shared" si="3" ref="AG15:AG31">B15+C15-AF15</f>
        <v>56396.400000000016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9459.9</v>
      </c>
      <c r="AG16" s="134">
        <f t="shared" si="3"/>
        <v>11584.799999999994</v>
      </c>
      <c r="AH16" s="57"/>
    </row>
    <row r="17" spans="1:34" ht="1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20710.4</v>
      </c>
      <c r="AG17" s="129">
        <f t="shared" si="3"/>
        <v>33156.399999999994</v>
      </c>
      <c r="AH17" s="6"/>
    </row>
    <row r="18" spans="1:33" ht="1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129">
        <f t="shared" si="3"/>
        <v>22</v>
      </c>
    </row>
    <row r="19" spans="1:33" ht="1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450.7</v>
      </c>
      <c r="AG19" s="129">
        <f t="shared" si="3"/>
        <v>7561.200000000002</v>
      </c>
    </row>
    <row r="20" spans="1:33" ht="15">
      <c r="A20" s="3" t="s">
        <v>2</v>
      </c>
      <c r="B20" s="72">
        <v>7618.7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10761.7</v>
      </c>
      <c r="AG20" s="129">
        <f t="shared" si="3"/>
        <v>8221.699999999997</v>
      </c>
    </row>
    <row r="21" spans="1:33" ht="1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366.1</v>
      </c>
      <c r="AG21" s="129">
        <f t="shared" si="3"/>
        <v>704.2000000000002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129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4610.000000000007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657.1999999999969</v>
      </c>
      <c r="AG23" s="129">
        <f t="shared" si="3"/>
        <v>6730.900000000023</v>
      </c>
    </row>
    <row r="24" spans="1:35" ht="15" customHeight="1">
      <c r="A24" s="4" t="s">
        <v>7</v>
      </c>
      <c r="B24" s="72">
        <v>37081.2</v>
      </c>
      <c r="C24" s="109">
        <v>10082.9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19427.399999999998</v>
      </c>
      <c r="AG24" s="129">
        <f t="shared" si="3"/>
        <v>27736.7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13816.699999999999</v>
      </c>
      <c r="AG25" s="134">
        <f t="shared" si="3"/>
        <v>8241.300000000005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129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129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129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129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129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129">
        <f t="shared" si="3"/>
        <v>0</v>
      </c>
    </row>
    <row r="32" spans="1:33" ht="15">
      <c r="A32" s="3" t="s">
        <v>23</v>
      </c>
      <c r="B32" s="72">
        <f>B24</f>
        <v>37081.2</v>
      </c>
      <c r="C32" s="109">
        <f aca="true" t="shared" si="5" ref="C32:AD32">C24-C26-C27-C28-C29-C30-C31</f>
        <v>10082.9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19427.399999999998</v>
      </c>
      <c r="AG32" s="129">
        <f>AG24</f>
        <v>27736.7</v>
      </c>
    </row>
    <row r="33" spans="1:33" ht="15" customHeight="1">
      <c r="A33" s="4" t="s">
        <v>8</v>
      </c>
      <c r="B33" s="72">
        <v>340</v>
      </c>
      <c r="C33" s="109">
        <v>82.09999999999997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143</v>
      </c>
      <c r="AG33" s="129">
        <f aca="true" t="shared" si="6" ref="AG33:AG38">B33+C33-AF33</f>
        <v>279.09999999999997</v>
      </c>
    </row>
    <row r="34" spans="1:33" ht="1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69</v>
      </c>
      <c r="AG34" s="129">
        <f t="shared" si="6"/>
        <v>201.59999999999997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129">
        <f t="shared" si="6"/>
        <v>0</v>
      </c>
    </row>
    <row r="36" spans="1:33" ht="1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129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50.2</v>
      </c>
      <c r="AG36" s="129">
        <f t="shared" si="6"/>
        <v>49.09999999999998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129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129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29.6</v>
      </c>
      <c r="C39" s="109">
        <f t="shared" si="7"/>
        <v>22.60000000000001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23.799999999999997</v>
      </c>
      <c r="AG39" s="129">
        <f>AG33-AG34-AG36-AG38-AG35-AG37</f>
        <v>28.40000000000002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405.7</v>
      </c>
      <c r="AG40" s="129">
        <f aca="true" t="shared" si="8" ref="AG40:AG45">B40+C40-AF40</f>
        <v>1006.3</v>
      </c>
    </row>
    <row r="41" spans="1:34" ht="1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319.2</v>
      </c>
      <c r="AG41" s="129">
        <f t="shared" si="8"/>
        <v>782.8999999999999</v>
      </c>
      <c r="AH41" s="6"/>
    </row>
    <row r="42" spans="1:33" ht="1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129">
        <f t="shared" si="8"/>
        <v>0.8</v>
      </c>
    </row>
    <row r="43" spans="1:33" ht="1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129">
        <f t="shared" si="8"/>
        <v>11.5</v>
      </c>
    </row>
    <row r="44" spans="1:33" ht="1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49.5</v>
      </c>
      <c r="AG44" s="129">
        <f t="shared" si="8"/>
        <v>188.7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129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30.499999999999986</v>
      </c>
      <c r="AG46" s="129">
        <f>AG40-AG41-AG42-AG43-AG44-AG45</f>
        <v>22.40000000000009</v>
      </c>
    </row>
    <row r="47" spans="1:33" ht="17.25" customHeight="1">
      <c r="A47" s="4" t="s">
        <v>43</v>
      </c>
      <c r="B47" s="70">
        <f>1371.2-9.3</f>
        <v>1361.9</v>
      </c>
      <c r="C47" s="109">
        <v>920.7000000000003</v>
      </c>
      <c r="D47" s="67"/>
      <c r="E47" s="79">
        <v>288</v>
      </c>
      <c r="F47" s="79">
        <v>23.7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974.8</v>
      </c>
      <c r="AG47" s="129">
        <f>B47+C47-AF47</f>
        <v>1307.8000000000004</v>
      </c>
    </row>
    <row r="48" spans="1:33" ht="1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129">
        <f>B48+C48-AF48</f>
        <v>72.8</v>
      </c>
    </row>
    <row r="49" spans="1:33" ht="1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901.5</v>
      </c>
      <c r="AG49" s="129">
        <f>B49+C49-AF49</f>
        <v>854.2000000000003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129">
        <f>B50+C50-AF50</f>
        <v>0</v>
      </c>
    </row>
    <row r="51" spans="1:33" ht="15">
      <c r="A51" s="48" t="s">
        <v>23</v>
      </c>
      <c r="B51" s="72">
        <f aca="true" t="shared" si="10" ref="B51:AD51">B47-B48-B49</f>
        <v>239</v>
      </c>
      <c r="C51" s="109">
        <f t="shared" si="10"/>
        <v>215.10000000000002</v>
      </c>
      <c r="D51" s="67">
        <f t="shared" si="10"/>
        <v>0</v>
      </c>
      <c r="E51" s="67">
        <f t="shared" si="10"/>
        <v>0</v>
      </c>
      <c r="F51" s="67">
        <f t="shared" si="10"/>
        <v>9.7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73.30000000000004</v>
      </c>
      <c r="AG51" s="129">
        <f>AG47-AG49-AG48</f>
        <v>380.8000000000001</v>
      </c>
    </row>
    <row r="52" spans="1:33" ht="15" customHeight="1">
      <c r="A52" s="4" t="s">
        <v>0</v>
      </c>
      <c r="B52" s="72">
        <f>5441.1-346.5-1000</f>
        <v>4094.6000000000004</v>
      </c>
      <c r="C52" s="109">
        <v>4800</v>
      </c>
      <c r="D52" s="67"/>
      <c r="E52" s="67"/>
      <c r="F52" s="67">
        <v>1271.9</v>
      </c>
      <c r="G52" s="67">
        <v>622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2565.1</v>
      </c>
      <c r="AG52" s="129">
        <f aca="true" t="shared" si="11" ref="AG52:AG59">B52+C52-AF52</f>
        <v>6329.5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129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1184.1999999999998</v>
      </c>
      <c r="AG54" s="129">
        <f t="shared" si="11"/>
        <v>2529.4000000000005</v>
      </c>
      <c r="AH54" s="6"/>
    </row>
    <row r="55" spans="1:34" ht="1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454.3</v>
      </c>
      <c r="AG55" s="129">
        <f t="shared" si="11"/>
        <v>793.3999999999999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129">
        <f t="shared" si="11"/>
        <v>20.3</v>
      </c>
      <c r="AH56" s="6"/>
    </row>
    <row r="57" spans="1:33" ht="1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186.3</v>
      </c>
      <c r="AG57" s="129">
        <f t="shared" si="11"/>
        <v>426.2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129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129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538.4999999999999</v>
      </c>
      <c r="AG60" s="129">
        <f>AG54-AG55-AG57-AG59-AG56-AG58</f>
        <v>1289.5000000000007</v>
      </c>
    </row>
    <row r="61" spans="1:33" ht="15" customHeight="1">
      <c r="A61" s="4" t="s">
        <v>10</v>
      </c>
      <c r="B61" s="72">
        <f>48+87</f>
        <v>135</v>
      </c>
      <c r="C61" s="109">
        <v>661.6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129">
        <f aca="true" t="shared" si="14" ref="AG61:AG67">B61+C61-AF61</f>
        <v>741.9</v>
      </c>
    </row>
    <row r="62" spans="1:33" s="132" customFormat="1" ht="15" customHeight="1">
      <c r="A62" s="130" t="s">
        <v>11</v>
      </c>
      <c r="B62" s="129">
        <v>2922.5</v>
      </c>
      <c r="C62" s="131">
        <v>763</v>
      </c>
      <c r="D62" s="129"/>
      <c r="E62" s="129"/>
      <c r="F62" s="129">
        <v>235.3</v>
      </c>
      <c r="G62" s="129">
        <v>35.5</v>
      </c>
      <c r="H62" s="129"/>
      <c r="I62" s="129">
        <v>146.1</v>
      </c>
      <c r="J62" s="129">
        <v>691</v>
      </c>
      <c r="K62" s="129">
        <v>107.9</v>
      </c>
      <c r="L62" s="129"/>
      <c r="M62" s="129">
        <v>33.3</v>
      </c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>
        <f t="shared" si="13"/>
        <v>1249.1000000000001</v>
      </c>
      <c r="AG62" s="129">
        <f t="shared" si="14"/>
        <v>2436.3999999999996</v>
      </c>
    </row>
    <row r="63" spans="1:34" ht="1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643.1</v>
      </c>
      <c r="AG63" s="129">
        <f t="shared" si="14"/>
        <v>1105.6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129">
        <f t="shared" si="14"/>
        <v>0</v>
      </c>
      <c r="AH64" s="6"/>
    </row>
    <row r="65" spans="1:34" ht="1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96.1</v>
      </c>
      <c r="AG65" s="129">
        <f t="shared" si="14"/>
        <v>86</v>
      </c>
      <c r="AH65" s="6"/>
    </row>
    <row r="66" spans="1:33" ht="1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39.8</v>
      </c>
      <c r="AG66" s="129">
        <f t="shared" si="14"/>
        <v>174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129">
        <f t="shared" si="14"/>
        <v>110</v>
      </c>
    </row>
    <row r="68" spans="1:33" ht="1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470.09999999999997</v>
      </c>
      <c r="AG68" s="129">
        <f>AG62-AG63-AG66-AG67-AG65-AG64</f>
        <v>960.7999999999997</v>
      </c>
    </row>
    <row r="69" spans="1:33" ht="30.7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4102.5</v>
      </c>
      <c r="AG69" s="135">
        <f aca="true" t="shared" si="16" ref="AG69:AG92">B69+C69-AF69</f>
        <v>1201.3999999999996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5">
        <f t="shared" si="16"/>
        <v>0</v>
      </c>
    </row>
    <row r="71" spans="1:50" ht="15">
      <c r="A71" s="4" t="s">
        <v>57</v>
      </c>
      <c r="B71" s="131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1553</v>
      </c>
      <c r="AG71" s="135">
        <f t="shared" si="16"/>
        <v>762.3999999999996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1374.8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299.8</v>
      </c>
      <c r="AG72" s="135">
        <f t="shared" si="16"/>
        <v>2379.5999999999995</v>
      </c>
    </row>
    <row r="73" spans="1:33" ht="15" customHeight="1">
      <c r="A73" s="3" t="s">
        <v>5</v>
      </c>
      <c r="B73" s="131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5">
        <f t="shared" si="16"/>
        <v>45.50000000000001</v>
      </c>
    </row>
    <row r="74" spans="1:33" ht="15" customHeight="1">
      <c r="A74" s="3" t="s">
        <v>2</v>
      </c>
      <c r="B74" s="131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159.1</v>
      </c>
      <c r="AG74" s="135">
        <f t="shared" si="16"/>
        <v>377.0000000000001</v>
      </c>
    </row>
    <row r="75" spans="1:33" ht="15" customHeight="1">
      <c r="A75" s="3" t="s">
        <v>16</v>
      </c>
      <c r="B75" s="131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5">
        <f t="shared" si="16"/>
        <v>36.3</v>
      </c>
    </row>
    <row r="76" spans="1:35" s="11" customFormat="1" ht="1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50.5</v>
      </c>
      <c r="AG76" s="135">
        <f t="shared" si="16"/>
        <v>592.4000000000001</v>
      </c>
      <c r="AI76" s="128"/>
    </row>
    <row r="77" spans="1:33" s="11" customFormat="1" ht="1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47.2</v>
      </c>
      <c r="AG77" s="135">
        <f t="shared" si="16"/>
        <v>92.89999999999996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5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5">
        <f t="shared" si="16"/>
        <v>0</v>
      </c>
    </row>
    <row r="80" spans="1:33" s="11" customFormat="1" ht="1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3.3</v>
      </c>
      <c r="AG80" s="135">
        <f t="shared" si="16"/>
        <v>12.3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5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5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129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129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129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129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129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129">
        <f t="shared" si="16"/>
        <v>0</v>
      </c>
      <c r="AH88" s="11"/>
    </row>
    <row r="89" spans="1:35" ht="15">
      <c r="A89" s="4" t="s">
        <v>50</v>
      </c>
      <c r="B89" s="109">
        <f>3967.2-1122.3</f>
        <v>2844.8999999999996</v>
      </c>
      <c r="C89" s="109">
        <v>4984.1</v>
      </c>
      <c r="D89" s="67"/>
      <c r="E89" s="67"/>
      <c r="F89" s="67"/>
      <c r="G89" s="67"/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495.6</v>
      </c>
      <c r="AG89" s="129">
        <f t="shared" si="16"/>
        <v>7333.4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1173.1</v>
      </c>
      <c r="AG90" s="129">
        <f t="shared" si="16"/>
        <v>2346.3</v>
      </c>
      <c r="AH90" s="11"/>
    </row>
    <row r="91" spans="1:34" ht="1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129">
        <f t="shared" si="16"/>
        <v>0</v>
      </c>
      <c r="AH91" s="11"/>
    </row>
    <row r="92" spans="1:34" ht="15">
      <c r="A92" s="4" t="s">
        <v>37</v>
      </c>
      <c r="B92" s="109">
        <f>21898.8+500</f>
        <v>22398.8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18805.9</v>
      </c>
      <c r="AG92" s="129">
        <f t="shared" si="16"/>
        <v>51922.799999999996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174401.89999999997</v>
      </c>
      <c r="C94" s="124">
        <f t="shared" si="17"/>
        <v>99482.6</v>
      </c>
      <c r="D94" s="83">
        <f t="shared" si="17"/>
        <v>12655.7</v>
      </c>
      <c r="E94" s="83">
        <f t="shared" si="17"/>
        <v>3478</v>
      </c>
      <c r="F94" s="83">
        <f t="shared" si="17"/>
        <v>5162.6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91461.1</v>
      </c>
      <c r="AG94" s="84">
        <f>AG10+AG15+AG24+AG33+AG47+AG52+AG54+AG61+AG62+AG69+AG71+AG72+AG76+AG81+AG82+AG83+AG88+AG89+AG90+AG91+AG70+AG40+AG92</f>
        <v>182423.4</v>
      </c>
    </row>
    <row r="95" spans="1:33" ht="1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27974.299999999996</v>
      </c>
      <c r="AG95" s="71">
        <f>B95+C95-AF95</f>
        <v>51520.4</v>
      </c>
    </row>
    <row r="96" spans="1:33" ht="15">
      <c r="A96" s="3" t="s">
        <v>2</v>
      </c>
      <c r="B96" s="22">
        <f aca="true" t="shared" si="19" ref="B96:AD96">B12+B20+B29+B36+B57+B66+B44+B80+B74+B53</f>
        <v>9705.2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12220.4</v>
      </c>
      <c r="AG96" s="71">
        <f>B96+C96-AF96</f>
        <v>11130.6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22.8</v>
      </c>
    </row>
    <row r="98" spans="1:33" ht="1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553.3</v>
      </c>
      <c r="AG98" s="71">
        <f>B98+C98-AF98</f>
        <v>7679.000000000003</v>
      </c>
    </row>
    <row r="99" spans="1:33" ht="1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1272.7000000000003</v>
      </c>
      <c r="AG99" s="71">
        <f>B99+C99-AF99</f>
        <v>1704.7000000000003</v>
      </c>
    </row>
    <row r="100" spans="1:33" ht="13.5">
      <c r="A100" s="1" t="s">
        <v>35</v>
      </c>
      <c r="B100" s="2">
        <f aca="true" t="shared" si="24" ref="B100:AD100">B94-B95-B96-B97-B98-B99</f>
        <v>84466.09999999998</v>
      </c>
      <c r="C100" s="20">
        <f t="shared" si="24"/>
        <v>75340.2</v>
      </c>
      <c r="D100" s="85">
        <f t="shared" si="24"/>
        <v>12619.7</v>
      </c>
      <c r="E100" s="85">
        <f t="shared" si="24"/>
        <v>3010.4</v>
      </c>
      <c r="F100" s="85">
        <f t="shared" si="24"/>
        <v>4164.3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49440.40000000001</v>
      </c>
      <c r="AG100" s="85">
        <f>AG94-AG95-AG96-AG97-AG98-AG99</f>
        <v>110365.9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2018-03-30T12:43:09Z</cp:lastPrinted>
  <dcterms:created xsi:type="dcterms:W3CDTF">2002-11-05T08:53:00Z</dcterms:created>
  <dcterms:modified xsi:type="dcterms:W3CDTF">2018-04-18T12:01:06Z</dcterms:modified>
  <cp:category/>
  <cp:version/>
  <cp:contentType/>
  <cp:contentStatus/>
</cp:coreProperties>
</file>